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<sst xmlns="http://schemas.openxmlformats.org/spreadsheetml/2006/main" count="60" uniqueCount="59">
  <si>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</si>
  <si>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</si>
  <si>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</si>
  <si>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</si>
  <si>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</si>
  <si>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</si>
  <si>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</si>
  <si>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</si>
  <si>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</si>
  <si>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</si>
  <si>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</si>
  <si>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</si>
  <si>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</si>
  <si>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</si>
  <si>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</si>
  <si>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</si>
  <si>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</si>
  <si>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</si>
  <si>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</si>
  <si>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</si>
  <si>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</si>
  <si>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</si>
  <si>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U</t>
  </si>
  <si>
    <t>Ups / Urs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</si>
  <si>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</si>
  <si>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</si>
  <si>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</si>
  <si>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</si>
  <si>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</si>
  <si>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</si>
  <si>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</si>
  <si>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</si>
  <si>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</si>
  <si>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Ov-i</t>
  </si>
  <si>
    <t>Ov-h</t>
  </si>
  <si>
    <t>Dn</t>
  </si>
  <si>
    <t>Nar</t>
  </si>
  <si>
    <t>Rz</t>
  </si>
  <si>
    <t>Os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</si>
  <si>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</si>
  <si>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</si>
  <si>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</si>
  <si>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</si>
  <si>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</si>
  <si>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</si>
  <si>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</si>
  <si>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</si>
  <si>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</si>
  <si>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</si>
  <si>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</si>
  <si>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</si>
  <si>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</si>
  <si>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</si>
  <si>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Vlasenica</t>
  </si>
  <si>
    <t>Su</t>
  </si>
  <si>
    <t>CASELOAD INDEX (the number of judges needed to cover the core caseload)</t>
  </si>
  <si>
    <t>Less commercial cases to be handled by the new Commercial Division in the Sokolac Basic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</si>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</sst>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5"/>
  <sheetViews>
    <sheetView tabSelected="1" workbookViewId="0" topLeftCell="A32">
      <selection activeCell="L37" sqref="J37:L3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53</v>
      </c>
      <c r="E2" s="11"/>
    </row>
    <row r="3" ht="26.25">
      <c r="A3" s="11" t="s">
        <v>52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42</v>
      </c>
      <c r="G5" s="6" t="s">
        <v>43</v>
      </c>
      <c r="H5" s="6" t="s">
        <v>48</v>
      </c>
      <c r="I5" s="6" t="s">
        <v>47</v>
      </c>
      <c r="J5" s="6" t="s">
        <v>50</v>
      </c>
      <c r="K5" s="5"/>
      <c r="L5" s="7" t="s">
        <v>51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44</v>
      </c>
      <c r="H6" s="9" t="s">
        <v>46</v>
      </c>
      <c r="I6" s="9" t="s">
        <v>46</v>
      </c>
      <c r="J6" s="9" t="s">
        <v>41</v>
      </c>
      <c r="K6" s="9" t="s">
        <v>40</v>
      </c>
      <c r="L6" s="10" t="s">
        <v>49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287</v>
      </c>
      <c r="C8" s="12">
        <v>144</v>
      </c>
      <c r="D8" s="12">
        <v>197</v>
      </c>
      <c r="E8" s="12">
        <v>284</v>
      </c>
      <c r="F8" s="12">
        <v>135</v>
      </c>
      <c r="G8" s="12">
        <f>PRODUCT(F8,2)</f>
        <v>270</v>
      </c>
      <c r="H8" s="12">
        <f aca="true" t="shared" si="0" ref="H8:H21">AVERAGE(B8,C8,D8,E8,G8)</f>
        <v>236.4</v>
      </c>
      <c r="I8" s="12">
        <f aca="true" t="shared" si="1" ref="I8:I21">AVERAGE(E8,G8)</f>
        <v>277</v>
      </c>
      <c r="J8" s="12">
        <v>220</v>
      </c>
      <c r="K8" s="12">
        <f>POWER(J8,-1)</f>
        <v>0.004545454545454545</v>
      </c>
      <c r="L8" s="13">
        <f>PRODUCT(I8,K8)</f>
        <v>1.259090909090909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107</v>
      </c>
      <c r="C9" s="12">
        <v>81</v>
      </c>
      <c r="D9" s="12">
        <v>404</v>
      </c>
      <c r="E9" s="12">
        <v>109</v>
      </c>
      <c r="F9" s="12">
        <v>35</v>
      </c>
      <c r="G9" s="12">
        <f aca="true" t="shared" si="2" ref="G9:G47">PRODUCT(F9,2)</f>
        <v>70</v>
      </c>
      <c r="H9" s="12">
        <f t="shared" si="0"/>
        <v>154.2</v>
      </c>
      <c r="I9" s="12">
        <f t="shared" si="1"/>
        <v>89.5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15</v>
      </c>
      <c r="C10" s="12">
        <v>10</v>
      </c>
      <c r="D10" s="12">
        <v>19</v>
      </c>
      <c r="E10" s="12">
        <v>10</v>
      </c>
      <c r="F10" s="12">
        <v>4</v>
      </c>
      <c r="G10" s="12">
        <f t="shared" si="2"/>
        <v>8</v>
      </c>
      <c r="H10" s="12">
        <f t="shared" si="0"/>
        <v>12.4</v>
      </c>
      <c r="I10" s="12">
        <f t="shared" si="1"/>
        <v>9</v>
      </c>
      <c r="J10" s="12">
        <v>220</v>
      </c>
      <c r="K10" s="12">
        <f aca="true" t="shared" si="3" ref="K10:K35">POWER(J10,-1)</f>
        <v>0.004545454545454545</v>
      </c>
      <c r="L10" s="13">
        <f aca="true" t="shared" si="4" ref="L10:L35">PRODUCT(I10,K10)</f>
        <v>0.04090909090909091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120</v>
      </c>
      <c r="C11" s="12">
        <v>230</v>
      </c>
      <c r="D11" s="12">
        <v>183</v>
      </c>
      <c r="E11" s="12">
        <v>191</v>
      </c>
      <c r="F11" s="12">
        <v>101</v>
      </c>
      <c r="G11" s="12">
        <f t="shared" si="2"/>
        <v>202</v>
      </c>
      <c r="H11" s="12">
        <f t="shared" si="0"/>
        <v>185.2</v>
      </c>
      <c r="I11" s="12">
        <f t="shared" si="1"/>
        <v>196.5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/>
      <c r="C12" s="12"/>
      <c r="D12" s="12"/>
      <c r="E12" s="12"/>
      <c r="F12" s="12">
        <v>0</v>
      </c>
      <c r="G12" s="12">
        <f t="shared" si="2"/>
        <v>0</v>
      </c>
      <c r="H12" s="12">
        <f t="shared" si="0"/>
        <v>0</v>
      </c>
      <c r="I12" s="12">
        <f t="shared" si="1"/>
        <v>0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83</v>
      </c>
      <c r="C13" s="12">
        <v>96</v>
      </c>
      <c r="D13" s="12">
        <v>70</v>
      </c>
      <c r="E13" s="12">
        <v>81</v>
      </c>
      <c r="F13" s="12">
        <v>27</v>
      </c>
      <c r="G13" s="12">
        <f t="shared" si="2"/>
        <v>54</v>
      </c>
      <c r="H13" s="12">
        <f t="shared" si="0"/>
        <v>76.8</v>
      </c>
      <c r="I13" s="12">
        <f t="shared" si="1"/>
        <v>67.5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287</v>
      </c>
      <c r="C14" s="12">
        <v>969</v>
      </c>
      <c r="D14" s="12">
        <v>314</v>
      </c>
      <c r="E14" s="12">
        <v>344</v>
      </c>
      <c r="F14" s="12">
        <v>339</v>
      </c>
      <c r="G14" s="12">
        <f t="shared" si="2"/>
        <v>678</v>
      </c>
      <c r="H14" s="12">
        <f t="shared" si="0"/>
        <v>518.4</v>
      </c>
      <c r="I14" s="12">
        <f t="shared" si="1"/>
        <v>511</v>
      </c>
      <c r="J14" s="12">
        <v>300</v>
      </c>
      <c r="K14" s="12">
        <f t="shared" si="3"/>
        <v>0.0033333333333333335</v>
      </c>
      <c r="L14" s="13">
        <f t="shared" si="4"/>
        <v>1.7033333333333334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75</v>
      </c>
      <c r="C15" s="12">
        <v>53</v>
      </c>
      <c r="D15" s="12">
        <v>106</v>
      </c>
      <c r="E15" s="12">
        <v>87</v>
      </c>
      <c r="F15" s="12">
        <v>41</v>
      </c>
      <c r="G15" s="12">
        <f t="shared" si="2"/>
        <v>82</v>
      </c>
      <c r="H15" s="12">
        <f t="shared" si="0"/>
        <v>80.6</v>
      </c>
      <c r="I15" s="12">
        <f t="shared" si="1"/>
        <v>84.5</v>
      </c>
      <c r="J15" s="12">
        <v>300</v>
      </c>
      <c r="K15" s="12">
        <f t="shared" si="3"/>
        <v>0.0033333333333333335</v>
      </c>
      <c r="L15" s="13">
        <f t="shared" si="4"/>
        <v>0.2816666666666667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/>
      <c r="D16" s="12"/>
      <c r="E16" s="12">
        <v>1</v>
      </c>
      <c r="F16" s="12">
        <v>1</v>
      </c>
      <c r="G16" s="12">
        <f t="shared" si="2"/>
        <v>2</v>
      </c>
      <c r="H16" s="12">
        <f t="shared" si="0"/>
        <v>1.3333333333333333</v>
      </c>
      <c r="I16" s="12">
        <f t="shared" si="1"/>
        <v>1.5</v>
      </c>
      <c r="J16" s="12">
        <v>600</v>
      </c>
      <c r="K16" s="12">
        <f t="shared" si="3"/>
        <v>0.0016666666666666668</v>
      </c>
      <c r="L16" s="13">
        <f t="shared" si="4"/>
        <v>0.0025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2</v>
      </c>
      <c r="C17" s="12">
        <v>4</v>
      </c>
      <c r="D17" s="12">
        <v>2</v>
      </c>
      <c r="E17" s="12"/>
      <c r="F17" s="12">
        <v>0</v>
      </c>
      <c r="G17" s="12">
        <f t="shared" si="2"/>
        <v>0</v>
      </c>
      <c r="H17" s="12">
        <f t="shared" si="0"/>
        <v>2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89</v>
      </c>
      <c r="C18" s="12">
        <v>99</v>
      </c>
      <c r="D18" s="12">
        <v>193</v>
      </c>
      <c r="E18" s="12">
        <v>199</v>
      </c>
      <c r="F18" s="12">
        <v>94</v>
      </c>
      <c r="G18" s="12">
        <f t="shared" si="2"/>
        <v>188</v>
      </c>
      <c r="H18" s="12">
        <f t="shared" si="0"/>
        <v>153.6</v>
      </c>
      <c r="I18" s="12">
        <f t="shared" si="1"/>
        <v>193.5</v>
      </c>
      <c r="J18" s="14">
        <v>750</v>
      </c>
      <c r="K18" s="12">
        <f t="shared" si="3"/>
        <v>0.0013333333333333333</v>
      </c>
      <c r="L18" s="13">
        <f t="shared" si="4"/>
        <v>0.258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9</v>
      </c>
      <c r="C19" s="12">
        <v>14</v>
      </c>
      <c r="D19" s="12">
        <v>24</v>
      </c>
      <c r="E19" s="12">
        <v>14</v>
      </c>
      <c r="F19" s="12">
        <v>20</v>
      </c>
      <c r="G19" s="12">
        <f t="shared" si="2"/>
        <v>40</v>
      </c>
      <c r="H19" s="12">
        <f t="shared" si="0"/>
        <v>20.2</v>
      </c>
      <c r="I19" s="12">
        <f t="shared" si="1"/>
        <v>27</v>
      </c>
      <c r="J19" s="14">
        <v>300</v>
      </c>
      <c r="K19" s="12">
        <f t="shared" si="3"/>
        <v>0.0033333333333333335</v>
      </c>
      <c r="L19" s="13">
        <f t="shared" si="4"/>
        <v>0.09000000000000001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254</v>
      </c>
      <c r="C20" s="12">
        <v>139</v>
      </c>
      <c r="D20" s="12">
        <v>126</v>
      </c>
      <c r="E20" s="12">
        <v>87</v>
      </c>
      <c r="F20" s="12">
        <v>50</v>
      </c>
      <c r="G20" s="12">
        <f t="shared" si="2"/>
        <v>100</v>
      </c>
      <c r="H20" s="12">
        <f t="shared" si="0"/>
        <v>141.2</v>
      </c>
      <c r="I20" s="12">
        <f t="shared" si="1"/>
        <v>93.5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501</v>
      </c>
      <c r="C22" s="12">
        <v>136</v>
      </c>
      <c r="D22" s="12">
        <v>169</v>
      </c>
      <c r="E22" s="12">
        <v>176</v>
      </c>
      <c r="F22" s="12">
        <v>223</v>
      </c>
      <c r="G22" s="12">
        <f t="shared" si="2"/>
        <v>446</v>
      </c>
      <c r="H22" s="12">
        <f>AVERAGE(B22,C22,D22,E22,G22)</f>
        <v>285.6</v>
      </c>
      <c r="I22" s="12">
        <f>AVERAGE(E22,G22)</f>
        <v>311</v>
      </c>
      <c r="J22" s="14">
        <v>3300</v>
      </c>
      <c r="K22" s="12">
        <f t="shared" si="3"/>
        <v>0.00030303030303030303</v>
      </c>
      <c r="L22" s="13">
        <f t="shared" si="4"/>
        <v>0.09424242424242424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7">AVERAGE(B23,C23,D23,E23,G23)</f>
        <v>0</v>
      </c>
      <c r="I23" s="12">
        <f aca="true" t="shared" si="6" ref="I23:I4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94</v>
      </c>
      <c r="C26" s="12">
        <v>97</v>
      </c>
      <c r="D26" s="12">
        <v>199</v>
      </c>
      <c r="E26" s="12">
        <v>99</v>
      </c>
      <c r="F26" s="12">
        <v>48</v>
      </c>
      <c r="G26" s="12">
        <f t="shared" si="2"/>
        <v>96</v>
      </c>
      <c r="H26" s="12">
        <f t="shared" si="5"/>
        <v>117</v>
      </c>
      <c r="I26" s="12">
        <f t="shared" si="6"/>
        <v>97.5</v>
      </c>
      <c r="J26" s="14">
        <v>5500</v>
      </c>
      <c r="K26" s="12">
        <f t="shared" si="3"/>
        <v>0.0001818181818181818</v>
      </c>
      <c r="L26" s="13">
        <f t="shared" si="4"/>
        <v>0.017727272727272727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51</v>
      </c>
      <c r="C32" s="12">
        <v>64</v>
      </c>
      <c r="D32" s="12">
        <v>88</v>
      </c>
      <c r="E32" s="12">
        <v>85</v>
      </c>
      <c r="F32" s="12">
        <v>97</v>
      </c>
      <c r="G32" s="12">
        <f t="shared" si="2"/>
        <v>194</v>
      </c>
      <c r="H32" s="12">
        <f t="shared" si="5"/>
        <v>96.4</v>
      </c>
      <c r="I32" s="12">
        <f t="shared" si="6"/>
        <v>139.5</v>
      </c>
      <c r="J32" s="14">
        <v>300</v>
      </c>
      <c r="K32" s="12">
        <f t="shared" si="3"/>
        <v>0.0033333333333333335</v>
      </c>
      <c r="L32" s="13">
        <f t="shared" si="4"/>
        <v>0.465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7</v>
      </c>
      <c r="C33" s="12">
        <v>8</v>
      </c>
      <c r="D33" s="12">
        <v>1</v>
      </c>
      <c r="E33" s="12">
        <v>4</v>
      </c>
      <c r="F33" s="12">
        <v>4</v>
      </c>
      <c r="G33" s="12">
        <f t="shared" si="2"/>
        <v>8</v>
      </c>
      <c r="H33" s="12">
        <f t="shared" si="5"/>
        <v>5.6</v>
      </c>
      <c r="I33" s="12">
        <f t="shared" si="6"/>
        <v>6</v>
      </c>
      <c r="J33" s="14">
        <v>900</v>
      </c>
      <c r="K33" s="12">
        <f t="shared" si="3"/>
        <v>0.0011111111111111111</v>
      </c>
      <c r="L33" s="13">
        <f t="shared" si="4"/>
        <v>0.006666666666666666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5</v>
      </c>
      <c r="C35" s="12">
        <v>6</v>
      </c>
      <c r="D35" s="12">
        <v>5</v>
      </c>
      <c r="E35" s="12">
        <v>4</v>
      </c>
      <c r="F35" s="12">
        <v>2</v>
      </c>
      <c r="G35" s="12">
        <f t="shared" si="2"/>
        <v>4</v>
      </c>
      <c r="H35" s="12">
        <f t="shared" si="5"/>
        <v>4.8</v>
      </c>
      <c r="I35" s="12">
        <f t="shared" si="6"/>
        <v>4</v>
      </c>
      <c r="J35" s="12">
        <v>700</v>
      </c>
      <c r="K35" s="12">
        <f t="shared" si="3"/>
        <v>0.0014285714285714286</v>
      </c>
      <c r="L35" s="13">
        <f t="shared" si="4"/>
        <v>0.005714285714285714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9</v>
      </c>
      <c r="C36" s="12">
        <v>13</v>
      </c>
      <c r="D36" s="12">
        <v>5</v>
      </c>
      <c r="E36" s="12">
        <v>18</v>
      </c>
      <c r="F36" s="12">
        <v>11</v>
      </c>
      <c r="G36" s="12">
        <f t="shared" si="2"/>
        <v>22</v>
      </c>
      <c r="H36" s="12">
        <f t="shared" si="5"/>
        <v>13.4</v>
      </c>
      <c r="I36" s="12">
        <f t="shared" si="6"/>
        <v>20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/>
      <c r="C37" s="12"/>
      <c r="D37" s="12"/>
      <c r="E37" s="12"/>
      <c r="F37" s="12">
        <v>0</v>
      </c>
      <c r="G37" s="12">
        <f t="shared" si="2"/>
        <v>0</v>
      </c>
      <c r="H37" s="12">
        <f t="shared" si="5"/>
        <v>0</v>
      </c>
      <c r="I37" s="12">
        <f t="shared" si="6"/>
        <v>0</v>
      </c>
      <c r="J37" s="12">
        <v>44</v>
      </c>
      <c r="K37" s="12">
        <f>POWER(J37,-1)</f>
        <v>0.022727272727272728</v>
      </c>
      <c r="L37" s="13">
        <f>PRODUCT(I37,K37)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46</v>
      </c>
      <c r="C38" s="12">
        <v>5</v>
      </c>
      <c r="D38" s="12">
        <v>15</v>
      </c>
      <c r="E38" s="12">
        <v>29</v>
      </c>
      <c r="F38" s="12">
        <v>17</v>
      </c>
      <c r="G38" s="12">
        <f t="shared" si="2"/>
        <v>34</v>
      </c>
      <c r="H38" s="12">
        <f t="shared" si="5"/>
        <v>25.8</v>
      </c>
      <c r="I38" s="12">
        <f t="shared" si="6"/>
        <v>31.5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349</v>
      </c>
      <c r="C39" s="12">
        <v>5</v>
      </c>
      <c r="D39" s="12">
        <v>180</v>
      </c>
      <c r="E39" s="12">
        <v>59</v>
      </c>
      <c r="F39" s="12">
        <v>6</v>
      </c>
      <c r="G39" s="12">
        <f t="shared" si="2"/>
        <v>12</v>
      </c>
      <c r="H39" s="12">
        <f t="shared" si="5"/>
        <v>121</v>
      </c>
      <c r="I39" s="12">
        <f t="shared" si="6"/>
        <v>35.5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/>
      <c r="C40" s="12"/>
      <c r="D40" s="12"/>
      <c r="E40" s="12"/>
      <c r="F40" s="12">
        <v>0</v>
      </c>
      <c r="G40" s="12">
        <f t="shared" si="2"/>
        <v>0</v>
      </c>
      <c r="H40" s="12">
        <f t="shared" si="5"/>
        <v>0</v>
      </c>
      <c r="I40" s="12">
        <f t="shared" si="6"/>
        <v>0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475</v>
      </c>
      <c r="C41" s="12">
        <v>652</v>
      </c>
      <c r="D41" s="12">
        <v>816</v>
      </c>
      <c r="E41" s="12">
        <v>761</v>
      </c>
      <c r="F41" s="12">
        <v>750</v>
      </c>
      <c r="G41" s="12">
        <f t="shared" si="2"/>
        <v>1500</v>
      </c>
      <c r="H41" s="12">
        <f t="shared" si="5"/>
        <v>840.8</v>
      </c>
      <c r="I41" s="12">
        <f t="shared" si="6"/>
        <v>1130.5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192</v>
      </c>
      <c r="C42" s="12">
        <v>236</v>
      </c>
      <c r="D42" s="12">
        <v>200</v>
      </c>
      <c r="E42" s="12">
        <v>337</v>
      </c>
      <c r="F42" s="12">
        <v>214</v>
      </c>
      <c r="G42" s="12">
        <f t="shared" si="2"/>
        <v>428</v>
      </c>
      <c r="H42" s="12">
        <f t="shared" si="5"/>
        <v>278.6</v>
      </c>
      <c r="I42" s="12">
        <f t="shared" si="6"/>
        <v>382.5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35</v>
      </c>
      <c r="B43" s="12">
        <v>232</v>
      </c>
      <c r="C43" s="12">
        <v>402</v>
      </c>
      <c r="D43" s="12">
        <v>595</v>
      </c>
      <c r="E43" s="12">
        <v>575</v>
      </c>
      <c r="F43" s="12">
        <v>308</v>
      </c>
      <c r="G43" s="12">
        <f t="shared" si="2"/>
        <v>616</v>
      </c>
      <c r="H43" s="12">
        <f t="shared" si="5"/>
        <v>484</v>
      </c>
      <c r="I43" s="12">
        <f t="shared" si="6"/>
        <v>595.5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3" t="s">
        <v>36</v>
      </c>
      <c r="B44" s="12">
        <v>668</v>
      </c>
      <c r="C44" s="12">
        <v>702</v>
      </c>
      <c r="D44" s="12">
        <v>1316</v>
      </c>
      <c r="E44" s="12">
        <v>1025</v>
      </c>
      <c r="F44" s="12">
        <v>858</v>
      </c>
      <c r="G44" s="12">
        <f t="shared" si="2"/>
        <v>1716</v>
      </c>
      <c r="H44" s="12">
        <f t="shared" si="5"/>
        <v>1085.4</v>
      </c>
      <c r="I44" s="12">
        <f t="shared" si="6"/>
        <v>1370.5</v>
      </c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37</v>
      </c>
      <c r="B45" s="12"/>
      <c r="C45" s="12"/>
      <c r="D45" s="12"/>
      <c r="E45" s="12"/>
      <c r="F45" s="12">
        <v>0</v>
      </c>
      <c r="G45" s="12">
        <f t="shared" si="2"/>
        <v>0</v>
      </c>
      <c r="H45" s="12">
        <f t="shared" si="5"/>
        <v>0</v>
      </c>
      <c r="I45" s="12">
        <f t="shared" si="6"/>
        <v>0</v>
      </c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38</v>
      </c>
      <c r="B46" s="12"/>
      <c r="C46" s="12"/>
      <c r="D46" s="12"/>
      <c r="E46" s="12"/>
      <c r="F46" s="12">
        <v>0</v>
      </c>
      <c r="G46" s="12">
        <f t="shared" si="2"/>
        <v>0</v>
      </c>
      <c r="H46" s="12">
        <f t="shared" si="5"/>
        <v>0</v>
      </c>
      <c r="I46" s="12">
        <f t="shared" si="6"/>
        <v>0</v>
      </c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54</v>
      </c>
      <c r="B47" s="12">
        <v>201</v>
      </c>
      <c r="C47" s="12">
        <v>223</v>
      </c>
      <c r="D47" s="12">
        <v>178</v>
      </c>
      <c r="E47" s="12">
        <v>363</v>
      </c>
      <c r="F47" s="12">
        <v>616</v>
      </c>
      <c r="G47" s="12">
        <f t="shared" si="2"/>
        <v>1232</v>
      </c>
      <c r="H47" s="12">
        <f t="shared" si="5"/>
        <v>439.4</v>
      </c>
      <c r="I47" s="12">
        <f t="shared" si="6"/>
        <v>797.5</v>
      </c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3" t="s">
        <v>55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>
        <f>SUM(L8:L47)</f>
        <v>4.224850649350649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5"/>
      <c r="B51" s="16" t="s">
        <v>39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5"/>
      <c r="B52" s="16" t="s">
        <v>45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 t="s">
        <v>56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2">
        <v>-0.28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3">
        <f>SUM(L49:L56)</f>
        <v>3.9448506493506486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2002-07-23T12:38:15Z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